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2644647-my.sharepoint.com/personal/bryson_kswheatalliance_com/Documents/KWA/2025/"/>
    </mc:Choice>
  </mc:AlternateContent>
  <xr:revisionPtr revIDLastSave="70" documentId="8_{0C39CD7A-5209-4382-A33E-7257FC3BD645}" xr6:coauthVersionLast="47" xr6:coauthVersionMax="47" xr10:uidLastSave="{87CF26F3-E49C-4973-BC98-02A642F7737F}"/>
  <bookViews>
    <workbookView xWindow="-120" yWindow="-120" windowWidth="38640" windowHeight="21120" xr2:uid="{C14E009C-C08F-423D-8325-901B3E0846F6}"/>
  </bookViews>
  <sheets>
    <sheet name="Sheet1" sheetId="1" r:id="rId1"/>
    <sheet name="Sheet2" sheetId="2" r:id="rId2"/>
  </sheets>
  <definedNames>
    <definedName name="_xlnm.Print_Area" localSheetId="0">Sheet1!$A$1:$N$39</definedName>
    <definedName name="Variety_Table">VarietyRoyaltyRates[Variety]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D13" i="2"/>
  <c r="E13" i="2"/>
  <c r="D22" i="2"/>
  <c r="E22" i="2"/>
  <c r="H14" i="1"/>
  <c r="I14" i="1" l="1"/>
  <c r="D16" i="2" l="1"/>
  <c r="E16" i="2"/>
  <c r="D7" i="2"/>
  <c r="E7" i="2"/>
  <c r="D20" i="2"/>
  <c r="E20" i="2"/>
  <c r="H25" i="1"/>
  <c r="I25" i="1" s="1"/>
  <c r="H24" i="1"/>
  <c r="I24" i="1" s="1"/>
  <c r="H23" i="1"/>
  <c r="I23" i="1" s="1"/>
  <c r="H22" i="1"/>
  <c r="H21" i="1"/>
  <c r="I21" i="1" s="1"/>
  <c r="H20" i="1"/>
  <c r="I20" i="1" s="1"/>
  <c r="H19" i="1"/>
  <c r="I19" i="1" s="1"/>
  <c r="H18" i="1"/>
  <c r="I18" i="1" s="1"/>
  <c r="H17" i="1"/>
  <c r="H16" i="1"/>
  <c r="H15" i="1"/>
  <c r="I15" i="1" s="1"/>
  <c r="L26" i="1"/>
  <c r="K26" i="1"/>
  <c r="J26" i="1"/>
  <c r="F26" i="1"/>
  <c r="E26" i="1"/>
  <c r="D26" i="1"/>
  <c r="G15" i="1"/>
  <c r="G16" i="1"/>
  <c r="G17" i="1"/>
  <c r="G18" i="1"/>
  <c r="G19" i="1"/>
  <c r="G20" i="1"/>
  <c r="G21" i="1"/>
  <c r="G22" i="1"/>
  <c r="G23" i="1"/>
  <c r="G24" i="1"/>
  <c r="G25" i="1"/>
  <c r="D17" i="2"/>
  <c r="E17" i="2"/>
  <c r="D10" i="2"/>
  <c r="E10" i="2"/>
  <c r="D27" i="2"/>
  <c r="E27" i="2"/>
  <c r="D26" i="2"/>
  <c r="E26" i="2"/>
  <c r="D25" i="2"/>
  <c r="E25" i="2"/>
  <c r="I16" i="1" l="1"/>
  <c r="G26" i="1"/>
  <c r="I22" i="1"/>
  <c r="I17" i="1"/>
  <c r="D15" i="2"/>
  <c r="E15" i="2"/>
  <c r="D18" i="2"/>
  <c r="E18" i="2"/>
  <c r="D19" i="2"/>
  <c r="E19" i="2"/>
  <c r="D21" i="2"/>
  <c r="E21" i="2"/>
  <c r="D23" i="2"/>
  <c r="E23" i="2"/>
  <c r="D24" i="2"/>
  <c r="E24" i="2"/>
  <c r="D9" i="2"/>
  <c r="E9" i="2"/>
  <c r="D12" i="2"/>
  <c r="E12" i="2"/>
  <c r="D14" i="2"/>
  <c r="E14" i="2"/>
  <c r="E8" i="2"/>
  <c r="D8" i="2"/>
  <c r="E6" i="2"/>
  <c r="D6" i="2"/>
  <c r="E5" i="2"/>
  <c r="D5" i="2"/>
  <c r="E4" i="2"/>
  <c r="D4" i="2"/>
  <c r="I26" i="1" l="1"/>
  <c r="G28" i="1" s="1"/>
</calcChain>
</file>

<file path=xl/sharedStrings.xml><?xml version="1.0" encoding="utf-8"?>
<sst xmlns="http://schemas.openxmlformats.org/spreadsheetml/2006/main" count="93" uniqueCount="89">
  <si>
    <t>Kansas Wheat Alliance</t>
  </si>
  <si>
    <t>Schedule B</t>
  </si>
  <si>
    <t>Unit Size</t>
  </si>
  <si>
    <t>Please indicate the pounds in each unit for this report:</t>
  </si>
  <si>
    <t>pounds</t>
  </si>
  <si>
    <t>NUMBER OF UNITS</t>
  </si>
  <si>
    <t>TOTAL</t>
  </si>
  <si>
    <t>ROYALTY</t>
  </si>
  <si>
    <t>Number of</t>
  </si>
  <si>
    <t xml:space="preserve">Per </t>
  </si>
  <si>
    <t>Royalty</t>
  </si>
  <si>
    <t>Sold as Grain</t>
  </si>
  <si>
    <t>Variety</t>
  </si>
  <si>
    <t>Class</t>
  </si>
  <si>
    <t>Planted</t>
  </si>
  <si>
    <t>Transferred</t>
  </si>
  <si>
    <t>Sold</t>
  </si>
  <si>
    <t>Units</t>
  </si>
  <si>
    <t>Unit</t>
  </si>
  <si>
    <t>Due</t>
  </si>
  <si>
    <t xml:space="preserve">Carried </t>
  </si>
  <si>
    <t>or Used as</t>
  </si>
  <si>
    <t>(a)</t>
  </si>
  <si>
    <t>(b)*</t>
  </si>
  <si>
    <t>(c)</t>
  </si>
  <si>
    <t>(a+b+c)</t>
  </si>
  <si>
    <t>(d)</t>
  </si>
  <si>
    <t>Over</t>
  </si>
  <si>
    <t>Feed</t>
  </si>
  <si>
    <t>Grand Totals</t>
  </si>
  <si>
    <t>Mail to:</t>
  </si>
  <si>
    <t>1990 Kimball Ave Ste 200</t>
  </si>
  <si>
    <t>I hereby certify that the above information is true, correct and complete.</t>
  </si>
  <si>
    <t>Manhattan, KS 66502</t>
  </si>
  <si>
    <t>Licensee Name</t>
  </si>
  <si>
    <t>Signature</t>
  </si>
  <si>
    <t>Printed Name</t>
  </si>
  <si>
    <t>Date</t>
  </si>
  <si>
    <t>Title</t>
  </si>
  <si>
    <t>* Include units you transferred to another licensee that you will be paying the royalty on.  Also include units you received from another</t>
  </si>
  <si>
    <t xml:space="preserve">licensee on which you will be paying the royalty.  Be sure to include the Royalty Reassignment Form. If you transferred seed to </t>
  </si>
  <si>
    <t>another licensee and they will be paying the royalty, do not include it on this form, but be certain to include the Royalty Reassignment Form.</t>
  </si>
  <si>
    <t>---------------- Royalty Rate per ---------------</t>
  </si>
  <si>
    <t>Pound</t>
  </si>
  <si>
    <t>50# unit</t>
  </si>
  <si>
    <t>60# bushel</t>
  </si>
  <si>
    <t>Reg</t>
  </si>
  <si>
    <t>Cert</t>
  </si>
  <si>
    <t>Non-Cert</t>
  </si>
  <si>
    <t>Everest</t>
  </si>
  <si>
    <t>Joe</t>
  </si>
  <si>
    <t>KanMark</t>
  </si>
  <si>
    <t>KS Dallas</t>
  </si>
  <si>
    <t>KS Silverado</t>
  </si>
  <si>
    <t>Unit size</t>
  </si>
  <si>
    <t>KS Western Star</t>
  </si>
  <si>
    <t>Larry</t>
  </si>
  <si>
    <t>Oakley CL</t>
  </si>
  <si>
    <t>Tatanka</t>
  </si>
  <si>
    <t>Zenda</t>
  </si>
  <si>
    <t xml:space="preserve"> LICENSED PRODUCTS</t>
  </si>
  <si>
    <t>KS Ahearn</t>
  </si>
  <si>
    <t>KS Hamilton</t>
  </si>
  <si>
    <t>KS Hatchett</t>
  </si>
  <si>
    <t>KS Big Bow</t>
  </si>
  <si>
    <t>KS Providence</t>
  </si>
  <si>
    <t>KS Territory</t>
  </si>
  <si>
    <t>bryson@kswheatalliance.com</t>
  </si>
  <si>
    <t>Email to:</t>
  </si>
  <si>
    <t>Fax to:</t>
  </si>
  <si>
    <t>(785) 539-8946</t>
  </si>
  <si>
    <r>
      <t xml:space="preserve">Make Checks Payable to: </t>
    </r>
    <r>
      <rPr>
        <b/>
        <i/>
        <u/>
        <sz val="10"/>
        <color theme="1"/>
        <rFont val="Arial"/>
        <family val="2"/>
      </rPr>
      <t>Kansas Wheat Alliance</t>
    </r>
    <r>
      <rPr>
        <b/>
        <i/>
        <sz val="10"/>
        <color theme="1"/>
        <rFont val="Arial"/>
        <family val="2"/>
      </rPr>
      <t xml:space="preserve"> in the amount of . . . </t>
    </r>
  </si>
  <si>
    <t>KS Bill Snyder</t>
  </si>
  <si>
    <t>KS Mako</t>
  </si>
  <si>
    <t>SEED PRODUCTION</t>
  </si>
  <si>
    <t>Acres</t>
  </si>
  <si>
    <t xml:space="preserve">Intended </t>
  </si>
  <si>
    <t>for Certification</t>
  </si>
  <si>
    <t>Irrigated</t>
  </si>
  <si>
    <t>Percent</t>
  </si>
  <si>
    <t>(e)</t>
  </si>
  <si>
    <t>Return by December 15, 2025</t>
  </si>
  <si>
    <t>Sales Year - December 1, 2024 through November 30, 2025</t>
  </si>
  <si>
    <t>KS Snow Fox</t>
  </si>
  <si>
    <t>KS12D03-1 (durum)</t>
  </si>
  <si>
    <t>KS Homesteader CL+</t>
  </si>
  <si>
    <t>KS Tradition</t>
  </si>
  <si>
    <t>KS Flintlock</t>
  </si>
  <si>
    <t>KS Chikaskia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</si>
</sst>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F\,\R\,\C"/>
    <numFmt numFmtId="165" formatCode="_(&quot;$&quot;* #,##0.000_);_(&quot;$&quot;* \(#,##0.000\);_(&quot;$&quot;* &quot;-&quot;??_);_(@_)"/>
    <numFmt numFmtId="166" formatCode="0.0%"/>
    <numFmt numFmtId="168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0"/>
      <color rgb="FFFF0000"/>
      <name val="Arial"/>
      <family val="2"/>
    </font>
    <font>
      <sz val="2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u/>
      <sz val="11"/>
      <color theme="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14" fillId="0" borderId="0" xfId="0" applyFont="1"/>
    <xf numFmtId="165" fontId="15" fillId="6" borderId="0" xfId="2" applyNumberFormat="1" applyFont="1" applyFill="1" applyBorder="1" applyProtection="1"/>
    <xf numFmtId="165" fontId="15" fillId="0" borderId="0" xfId="2" applyNumberFormat="1" applyFont="1" applyFill="1" applyBorder="1" applyProtection="1"/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/>
    </xf>
    <xf numFmtId="165" fontId="15" fillId="3" borderId="0" xfId="2" applyNumberFormat="1" applyFont="1" applyFill="1" applyBorder="1" applyProtection="1"/>
    <xf numFmtId="0" fontId="18" fillId="7" borderId="5" xfId="0" applyFont="1" applyFill="1" applyBorder="1" applyAlignment="1">
      <alignment horizontal="center"/>
    </xf>
    <xf numFmtId="0" fontId="17" fillId="0" borderId="5" xfId="0" applyFont="1" applyBorder="1"/>
    <xf numFmtId="0" fontId="17" fillId="8" borderId="5" xfId="0" applyFont="1" applyFill="1" applyBorder="1"/>
    <xf numFmtId="0" fontId="9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4" fillId="9" borderId="0" xfId="0" applyFont="1" applyFill="1" applyAlignment="1">
      <alignment horizontal="centerContinuous" vertical="center"/>
    </xf>
    <xf numFmtId="0" fontId="3" fillId="9" borderId="0" xfId="0" applyFont="1" applyFill="1" applyAlignment="1">
      <alignment horizontal="centerContinuous" vertical="center"/>
    </xf>
    <xf numFmtId="0" fontId="0" fillId="9" borderId="0" xfId="0" applyFill="1" applyAlignment="1">
      <alignment horizontal="centerContinuous"/>
    </xf>
    <xf numFmtId="0" fontId="5" fillId="9" borderId="0" xfId="0" applyFont="1" applyFill="1" applyAlignment="1">
      <alignment vertical="center"/>
    </xf>
    <xf numFmtId="0" fontId="6" fillId="9" borderId="0" xfId="0" applyFont="1" applyFill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7" fillId="9" borderId="0" xfId="0" applyFont="1" applyFill="1" applyAlignment="1">
      <alignment horizontal="centerContinuous" vertic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8" fillId="9" borderId="0" xfId="0" applyFont="1" applyFill="1" applyAlignment="1">
      <alignment horizontal="right"/>
    </xf>
    <xf numFmtId="0" fontId="10" fillId="9" borderId="0" xfId="0" applyFont="1" applyFill="1" applyAlignment="1">
      <alignment horizontal="center"/>
    </xf>
    <xf numFmtId="0" fontId="11" fillId="9" borderId="0" xfId="0" applyFont="1" applyFill="1"/>
    <xf numFmtId="44" fontId="3" fillId="9" borderId="2" xfId="0" applyNumberFormat="1" applyFont="1" applyFill="1" applyBorder="1"/>
    <xf numFmtId="0" fontId="3" fillId="9" borderId="0" xfId="0" applyFont="1" applyFill="1" applyAlignment="1">
      <alignment horizontal="right"/>
    </xf>
    <xf numFmtId="0" fontId="2" fillId="9" borderId="0" xfId="3" applyFill="1" applyAlignment="1" applyProtection="1">
      <alignment horizontal="right"/>
    </xf>
    <xf numFmtId="0" fontId="3" fillId="9" borderId="0" xfId="0" quotePrefix="1" applyFont="1" applyFill="1"/>
    <xf numFmtId="0" fontId="13" fillId="9" borderId="0" xfId="0" applyFont="1" applyFill="1" applyAlignment="1">
      <alignment horizontal="left"/>
    </xf>
    <xf numFmtId="0" fontId="10" fillId="9" borderId="0" xfId="0" applyFont="1" applyFill="1"/>
    <xf numFmtId="165" fontId="15" fillId="0" borderId="0" xfId="2" applyNumberFormat="1" applyFont="1" applyFill="1" applyProtection="1"/>
    <xf numFmtId="0" fontId="20" fillId="9" borderId="6" xfId="0" applyFont="1" applyFill="1" applyBorder="1" applyAlignment="1">
      <alignment horizontal="centerContinuous"/>
    </xf>
    <xf numFmtId="0" fontId="20" fillId="9" borderId="7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 vertical="center"/>
    </xf>
    <xf numFmtId="0" fontId="3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0" borderId="2" xfId="0" applyFont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44" fontId="3" fillId="4" borderId="2" xfId="2" applyFont="1" applyFill="1" applyBorder="1" applyAlignment="1" applyProtection="1">
      <alignment horizontal="center"/>
    </xf>
    <xf numFmtId="0" fontId="3" fillId="9" borderId="13" xfId="0" quotePrefix="1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left" vertical="center"/>
      <protection locked="0"/>
    </xf>
    <xf numFmtId="164" fontId="10" fillId="0" borderId="15" xfId="0" applyNumberFormat="1" applyFont="1" applyBorder="1" applyAlignment="1" applyProtection="1">
      <alignment horizontal="center"/>
      <protection locked="0"/>
    </xf>
    <xf numFmtId="165" fontId="10" fillId="3" borderId="14" xfId="2" applyNumberFormat="1" applyFont="1" applyFill="1" applyBorder="1" applyAlignment="1" applyProtection="1">
      <alignment horizontal="center"/>
    </xf>
    <xf numFmtId="44" fontId="10" fillId="4" borderId="14" xfId="2" applyFont="1" applyFill="1" applyBorder="1" applyAlignment="1" applyProtection="1">
      <alignment horizontal="center"/>
    </xf>
    <xf numFmtId="166" fontId="10" fillId="0" borderId="15" xfId="0" applyNumberFormat="1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164" fontId="10" fillId="0" borderId="17" xfId="0" applyNumberFormat="1" applyFont="1" applyBorder="1" applyAlignment="1" applyProtection="1">
      <alignment horizontal="center"/>
      <protection locked="0"/>
    </xf>
    <xf numFmtId="165" fontId="10" fillId="3" borderId="16" xfId="2" applyNumberFormat="1" applyFont="1" applyFill="1" applyBorder="1" applyAlignment="1" applyProtection="1">
      <alignment horizontal="center"/>
    </xf>
    <xf numFmtId="44" fontId="10" fillId="4" borderId="16" xfId="2" applyFont="1" applyFill="1" applyBorder="1" applyAlignment="1" applyProtection="1">
      <alignment horizontal="center"/>
    </xf>
    <xf numFmtId="166" fontId="10" fillId="0" borderId="17" xfId="0" applyNumberFormat="1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164" fontId="10" fillId="0" borderId="19" xfId="0" applyNumberFormat="1" applyFont="1" applyBorder="1" applyAlignment="1" applyProtection="1">
      <alignment horizontal="center"/>
      <protection locked="0"/>
    </xf>
    <xf numFmtId="165" fontId="10" fillId="3" borderId="18" xfId="2" applyNumberFormat="1" applyFont="1" applyFill="1" applyBorder="1" applyAlignment="1" applyProtection="1">
      <alignment horizontal="center"/>
    </xf>
    <xf numFmtId="44" fontId="10" fillId="4" borderId="18" xfId="2" applyFont="1" applyFill="1" applyBorder="1" applyAlignment="1" applyProtection="1">
      <alignment horizontal="center"/>
    </xf>
    <xf numFmtId="166" fontId="10" fillId="0" borderId="19" xfId="0" applyNumberFormat="1" applyFont="1" applyBorder="1" applyAlignment="1" applyProtection="1">
      <alignment horizontal="center"/>
      <protection locked="0"/>
    </xf>
    <xf numFmtId="168" fontId="15" fillId="0" borderId="0" xfId="2" applyNumberFormat="1" applyFont="1" applyFill="1" applyBorder="1" applyProtection="1"/>
    <xf numFmtId="44" fontId="15" fillId="0" borderId="0" xfId="2" applyFont="1" applyFill="1" applyBorder="1" applyProtection="1"/>
    <xf numFmtId="44" fontId="15" fillId="6" borderId="0" xfId="2" applyFont="1" applyFill="1" applyBorder="1" applyProtection="1"/>
    <xf numFmtId="44" fontId="15" fillId="0" borderId="0" xfId="2" applyFont="1" applyFill="1" applyProtection="1"/>
    <xf numFmtId="44" fontId="15" fillId="3" borderId="0" xfId="2" applyFont="1" applyFill="1" applyBorder="1" applyProtection="1"/>
    <xf numFmtId="0" fontId="17" fillId="0" borderId="20" xfId="0" applyFont="1" applyBorder="1"/>
    <xf numFmtId="0" fontId="17" fillId="8" borderId="20" xfId="0" applyFont="1" applyFill="1" applyBorder="1"/>
    <xf numFmtId="0" fontId="3" fillId="9" borderId="3" xfId="0" applyFont="1" applyFill="1" applyBorder="1" applyAlignment="1" applyProtection="1">
      <alignment horizontal="center"/>
      <protection locked="0"/>
    </xf>
    <xf numFmtId="14" fontId="12" fillId="9" borderId="4" xfId="0" applyNumberFormat="1" applyFont="1" applyFill="1" applyBorder="1" applyAlignment="1" applyProtection="1">
      <alignment horizontal="center"/>
      <protection locked="0"/>
    </xf>
    <xf numFmtId="0" fontId="3" fillId="9" borderId="4" xfId="0" applyFont="1" applyFill="1" applyBorder="1" applyAlignment="1" applyProtection="1">
      <alignment horizontal="center"/>
      <protection locked="0"/>
    </xf>
    <xf numFmtId="4" fontId="10" fillId="0" borderId="14" xfId="1" applyNumberFormat="1" applyFont="1" applyBorder="1" applyAlignment="1" applyProtection="1">
      <alignment horizontal="center"/>
      <protection locked="0"/>
    </xf>
    <xf numFmtId="4" fontId="10" fillId="0" borderId="15" xfId="1" applyNumberFormat="1" applyFont="1" applyBorder="1" applyAlignment="1" applyProtection="1">
      <alignment horizontal="center"/>
      <protection locked="0"/>
    </xf>
    <xf numFmtId="4" fontId="10" fillId="2" borderId="14" xfId="1" applyNumberFormat="1" applyFont="1" applyFill="1" applyBorder="1" applyAlignment="1" applyProtection="1">
      <alignment horizontal="center"/>
    </xf>
    <xf numFmtId="4" fontId="10" fillId="0" borderId="14" xfId="0" applyNumberFormat="1" applyFont="1" applyBorder="1" applyAlignment="1" applyProtection="1">
      <alignment horizontal="center"/>
      <protection locked="0"/>
    </xf>
    <xf numFmtId="4" fontId="10" fillId="0" borderId="15" xfId="0" applyNumberFormat="1" applyFont="1" applyBorder="1" applyAlignment="1" applyProtection="1">
      <alignment horizontal="center"/>
      <protection locked="0"/>
    </xf>
    <xf numFmtId="4" fontId="10" fillId="0" borderId="16" xfId="1" applyNumberFormat="1" applyFont="1" applyBorder="1" applyAlignment="1" applyProtection="1">
      <alignment horizontal="center"/>
      <protection locked="0"/>
    </xf>
    <xf numFmtId="4" fontId="10" fillId="0" borderId="17" xfId="1" applyNumberFormat="1" applyFont="1" applyBorder="1" applyAlignment="1" applyProtection="1">
      <alignment horizontal="center"/>
      <protection locked="0"/>
    </xf>
    <xf numFmtId="4" fontId="10" fillId="2" borderId="16" xfId="1" applyNumberFormat="1" applyFont="1" applyFill="1" applyBorder="1" applyAlignment="1" applyProtection="1">
      <alignment horizontal="center"/>
    </xf>
    <xf numFmtId="4" fontId="10" fillId="0" borderId="18" xfId="1" applyNumberFormat="1" applyFont="1" applyBorder="1" applyAlignment="1" applyProtection="1">
      <alignment horizontal="center"/>
      <protection locked="0"/>
    </xf>
    <xf numFmtId="4" fontId="10" fillId="0" borderId="19" xfId="1" applyNumberFormat="1" applyFont="1" applyBorder="1" applyAlignment="1" applyProtection="1">
      <alignment horizontal="center"/>
      <protection locked="0"/>
    </xf>
    <xf numFmtId="4" fontId="10" fillId="2" borderId="18" xfId="1" applyNumberFormat="1" applyFont="1" applyFill="1" applyBorder="1" applyAlignment="1" applyProtection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0" fillId="0" borderId="16" xfId="0" applyNumberFormat="1" applyFont="1" applyBorder="1" applyAlignment="1" applyProtection="1">
      <alignment horizontal="center"/>
      <protection locked="0"/>
    </xf>
    <xf numFmtId="4" fontId="10" fillId="0" borderId="17" xfId="0" applyNumberFormat="1" applyFont="1" applyBorder="1" applyAlignment="1" applyProtection="1">
      <alignment horizontal="center"/>
      <protection locked="0"/>
    </xf>
    <xf numFmtId="4" fontId="10" fillId="0" borderId="18" xfId="0" applyNumberFormat="1" applyFont="1" applyBorder="1" applyAlignment="1" applyProtection="1">
      <alignment horizontal="center"/>
      <protection locked="0"/>
    </xf>
    <xf numFmtId="4" fontId="10" fillId="0" borderId="19" xfId="0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5" formatCode="_(&quot;$&quot;* #,##0.000_);_(&quot;$&quot;* \(#,##0.000\);_(&quot;$&quot;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border diagonalUp="0" diagonalDown="0" outline="0">
        <left/>
        <right/>
        <top style="thin">
          <color rgb="FF8EA9DB"/>
        </top>
        <bottom/>
      </border>
    </dxf>
    <dxf>
      <border outline="0">
        <left style="thin">
          <color rgb="FF8EA9DB"/>
        </left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2 2" pivot="0" count="7" xr9:uid="{C5B55C0C-18EF-45E6-9051-86A34F74A731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7</xdr:col>
      <xdr:colOff>437515</xdr:colOff>
      <xdr:row>3</xdr:row>
      <xdr:rowOff>224790</xdr:rowOff>
    </xdr:to>
    <xdr:pic>
      <xdr:nvPicPr>
        <xdr:cNvPr id="2" name="Picture 1" descr="A purple and yellow text on a black background&#10;&#10;Description automatically generated">
          <a:extLst>
            <a:ext uri="{FF2B5EF4-FFF2-40B4-BE49-F238E27FC236}">
              <a16:creationId xmlns:a16="http://schemas.microsoft.com/office/drawing/2014/main" id="{4E7EC20E-444A-8193-CF2D-0DA0BB6F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0"/>
          <a:ext cx="2687320" cy="914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8A4067-221E-4BAA-B368-6B7330663ED6}" name="Class" displayName="Class" ref="H3:H6" totalsRowShown="0" headerRowDxfId="11" dataDxfId="10">
  <autoFilter ref="H3:H6" xr:uid="{E81DD26A-AD5C-4CE5-B464-2E731C1F15E3}"/>
  <tableColumns count="1">
    <tableColumn id="1" xr3:uid="{B2D26C29-6E11-428E-A250-69ABAF342F28}" name="Class" dataDxfId="9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BEF73D5-FA8D-4692-9F3C-9980B596633F}" name="Units" displayName="Units" ref="H11:H14" totalsRowShown="0" headerRowDxfId="8" dataDxfId="7">
  <autoFilter ref="H11:H14" xr:uid="{84F11D70-1B4C-4AC6-8AE5-13325870C57B}"/>
  <tableColumns count="1">
    <tableColumn id="1" xr3:uid="{ECF88726-C54B-42B6-B422-6C7FCC246196}" name="Unit size" dataDxfId="6"/>
  </tableColumns>
  <tableStyleInfo name="TableStyleMedium2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5B1029-7B0B-4656-BF79-6FB3D0413D9F}" name="VarietyRoyaltyRates" displayName="VarietyRoyaltyRates" ref="B3:E27" totalsRowShown="0" headerRowDxfId="5" tableBorderDxfId="4">
  <autoFilter ref="B3:E27" xr:uid="{585B1029-7B0B-4656-BF79-6FB3D0413D9F}"/>
  <sortState xmlns:xlrd2="http://schemas.microsoft.com/office/spreadsheetml/2017/richdata2" ref="B4:E27">
    <sortCondition ref="B3:B27"/>
  </sortState>
  <tableColumns count="4">
    <tableColumn id="1" xr3:uid="{C3B8B047-F558-481F-AE6C-40ED6F4C5A4C}" name="Variety" dataDxfId="3"/>
    <tableColumn id="2" xr3:uid="{D21075DC-B9C7-4AE5-9D70-D78F5EEBBC04}" name="Pound" dataDxfId="2" dataCellStyle="Currency"/>
    <tableColumn id="3" xr3:uid="{1CA8B20B-FD05-4D26-9F4F-155CADEC9C21}" name="50# unit" dataDxfId="1" dataCellStyle="Currency">
      <calculatedColumnFormula>C4*50</calculatedColumnFormula>
    </tableColumn>
    <tableColumn id="4" xr3:uid="{1C6AE5AB-C68E-424E-8B05-063F3472D409}" name="60# bushel" dataDxfId="0" dataCellStyle="Currency">
      <calculatedColumnFormula>C4*60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yson@kswheatallianc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A7BC-E7E3-4DAE-9276-F66C6E42F7E4}">
  <sheetPr>
    <pageSetUpPr fitToPage="1"/>
  </sheetPr>
  <dimension ref="A1:N39"/>
  <sheetViews>
    <sheetView tabSelected="1" zoomScaleNormal="100" workbookViewId="0">
      <selection activeCell="D19" sqref="D19"/>
    </sheetView>
  </sheetViews>
  <sheetFormatPr defaultColWidth="0" defaultRowHeight="15" zeroHeight="1" x14ac:dyDescent="0.25"/>
  <cols>
    <col min="1" max="1" width="1.7109375" customWidth="1"/>
    <col min="2" max="2" width="15.140625" customWidth="1"/>
    <col min="3" max="3" width="9.5703125" customWidth="1"/>
    <col min="4" max="10" width="12.85546875" customWidth="1"/>
    <col min="11" max="11" width="13.7109375" bestFit="1" customWidth="1"/>
    <col min="12" max="12" width="15.140625" bestFit="1" customWidth="1"/>
    <col min="13" max="13" width="12.85546875" customWidth="1"/>
    <col min="14" max="14" width="1.7109375" customWidth="1"/>
    <col min="15" max="16384" width="8.85546875" hidden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x14ac:dyDescent="0.25">
      <c r="A2" s="13"/>
      <c r="B2" s="14"/>
      <c r="C2" s="15"/>
      <c r="D2" s="15"/>
      <c r="E2" s="15"/>
      <c r="F2" s="16"/>
      <c r="G2" s="15"/>
      <c r="H2" s="15"/>
      <c r="I2" s="16"/>
      <c r="J2" s="15"/>
      <c r="K2" s="15"/>
      <c r="L2" s="15"/>
      <c r="M2" s="15"/>
      <c r="N2" s="13"/>
    </row>
    <row r="3" spans="1:14" ht="20.25" x14ac:dyDescent="0.25">
      <c r="A3" s="13"/>
      <c r="B3" s="14"/>
      <c r="C3" s="15"/>
      <c r="D3" s="15"/>
      <c r="E3" s="15"/>
      <c r="F3" s="16"/>
      <c r="G3" s="15"/>
      <c r="H3" s="15"/>
      <c r="I3" s="13"/>
      <c r="J3" s="15"/>
      <c r="K3" s="15"/>
      <c r="L3" s="15"/>
      <c r="M3" s="15"/>
      <c r="N3" s="13"/>
    </row>
    <row r="4" spans="1:14" ht="20.25" x14ac:dyDescent="0.25">
      <c r="A4" s="13"/>
      <c r="B4" s="14"/>
      <c r="C4" s="15"/>
      <c r="D4" s="15"/>
      <c r="E4" s="15"/>
      <c r="F4" s="16"/>
      <c r="G4" s="15"/>
      <c r="H4" s="15"/>
      <c r="I4" s="17" t="s">
        <v>81</v>
      </c>
      <c r="J4" s="15"/>
      <c r="K4" s="15"/>
      <c r="L4" s="15"/>
      <c r="M4" s="15"/>
      <c r="N4" s="13"/>
    </row>
    <row r="5" spans="1:14" ht="30" x14ac:dyDescent="0.4">
      <c r="A5" s="13"/>
      <c r="B5" s="18" t="s">
        <v>1</v>
      </c>
      <c r="C5" s="19"/>
      <c r="D5" s="19"/>
      <c r="E5" s="19"/>
      <c r="F5" s="16"/>
      <c r="G5" s="19"/>
      <c r="H5" s="19"/>
      <c r="I5" s="19"/>
      <c r="J5" s="19"/>
      <c r="K5" s="19"/>
      <c r="L5" s="19"/>
      <c r="M5" s="19"/>
      <c r="N5" s="13"/>
    </row>
    <row r="6" spans="1:14" ht="18" x14ac:dyDescent="0.25">
      <c r="A6" s="13"/>
      <c r="B6" s="20" t="s">
        <v>82</v>
      </c>
      <c r="C6" s="19"/>
      <c r="D6" s="19"/>
      <c r="E6" s="19"/>
      <c r="F6" s="16"/>
      <c r="G6" s="19"/>
      <c r="H6" s="19"/>
      <c r="I6" s="19"/>
      <c r="J6" s="19"/>
      <c r="K6" s="19"/>
      <c r="L6" s="19"/>
      <c r="M6" s="19"/>
      <c r="N6" s="13"/>
    </row>
    <row r="7" spans="1:14" x14ac:dyDescent="0.25">
      <c r="A7" s="13"/>
      <c r="B7" s="21"/>
      <c r="C7" s="21"/>
      <c r="D7" s="13"/>
      <c r="E7" s="21"/>
      <c r="F7" s="21"/>
      <c r="G7" s="21"/>
      <c r="H7" s="21"/>
      <c r="I7" s="22" t="s">
        <v>2</v>
      </c>
      <c r="J7" s="21"/>
      <c r="K7" s="21"/>
      <c r="L7" s="21"/>
      <c r="M7" s="21"/>
      <c r="N7" s="13"/>
    </row>
    <row r="8" spans="1:14" ht="18" x14ac:dyDescent="0.25">
      <c r="A8" s="13"/>
      <c r="B8" s="21"/>
      <c r="C8" s="21"/>
      <c r="D8" s="13"/>
      <c r="E8" s="21"/>
      <c r="F8" s="21"/>
      <c r="G8" s="21"/>
      <c r="H8" s="23" t="s">
        <v>3</v>
      </c>
      <c r="I8" s="12"/>
      <c r="J8" s="24" t="s">
        <v>4</v>
      </c>
      <c r="K8" s="21"/>
      <c r="L8" s="21"/>
      <c r="M8" s="21"/>
      <c r="N8" s="13"/>
    </row>
    <row r="9" spans="1:14" ht="15.75" thickBot="1" x14ac:dyDescent="0.3">
      <c r="A9" s="13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13"/>
    </row>
    <row r="10" spans="1:14" x14ac:dyDescent="0.25">
      <c r="A10" s="13"/>
      <c r="B10" s="33" t="s">
        <v>60</v>
      </c>
      <c r="C10" s="36"/>
      <c r="D10" s="33" t="s">
        <v>5</v>
      </c>
      <c r="E10" s="34"/>
      <c r="F10" s="36"/>
      <c r="G10" s="38" t="s">
        <v>6</v>
      </c>
      <c r="H10" s="38" t="s">
        <v>7</v>
      </c>
      <c r="I10" s="38" t="s">
        <v>6</v>
      </c>
      <c r="J10" s="33" t="s">
        <v>5</v>
      </c>
      <c r="K10" s="36"/>
      <c r="L10" s="33" t="s">
        <v>74</v>
      </c>
      <c r="M10" s="35"/>
      <c r="N10" s="13"/>
    </row>
    <row r="11" spans="1:14" x14ac:dyDescent="0.25">
      <c r="A11" s="13"/>
      <c r="B11" s="39"/>
      <c r="C11" s="37"/>
      <c r="D11" s="39"/>
      <c r="E11" s="37"/>
      <c r="F11" s="37"/>
      <c r="G11" s="39" t="s">
        <v>8</v>
      </c>
      <c r="H11" s="39" t="s">
        <v>9</v>
      </c>
      <c r="I11" s="39" t="s">
        <v>10</v>
      </c>
      <c r="J11" s="39"/>
      <c r="K11" s="37" t="s">
        <v>11</v>
      </c>
      <c r="L11" s="39" t="s">
        <v>75</v>
      </c>
      <c r="M11" s="37"/>
      <c r="N11" s="13"/>
    </row>
    <row r="12" spans="1:14" x14ac:dyDescent="0.25">
      <c r="A12" s="13"/>
      <c r="B12" s="39" t="s">
        <v>12</v>
      </c>
      <c r="C12" s="37" t="s">
        <v>13</v>
      </c>
      <c r="D12" s="39" t="s">
        <v>14</v>
      </c>
      <c r="E12" s="37" t="s">
        <v>15</v>
      </c>
      <c r="F12" s="37" t="s">
        <v>16</v>
      </c>
      <c r="G12" s="39" t="s">
        <v>17</v>
      </c>
      <c r="H12" s="39" t="s">
        <v>18</v>
      </c>
      <c r="I12" s="39" t="s">
        <v>19</v>
      </c>
      <c r="J12" s="39" t="s">
        <v>20</v>
      </c>
      <c r="K12" s="37" t="s">
        <v>21</v>
      </c>
      <c r="L12" s="39" t="s">
        <v>76</v>
      </c>
      <c r="M12" s="37" t="s">
        <v>79</v>
      </c>
      <c r="N12" s="13"/>
    </row>
    <row r="13" spans="1:14" ht="15.75" thickBot="1" x14ac:dyDescent="0.3">
      <c r="A13" s="13"/>
      <c r="B13" s="40"/>
      <c r="C13" s="41"/>
      <c r="D13" s="40" t="s">
        <v>22</v>
      </c>
      <c r="E13" s="41" t="s">
        <v>23</v>
      </c>
      <c r="F13" s="46" t="s">
        <v>24</v>
      </c>
      <c r="G13" s="40" t="s">
        <v>25</v>
      </c>
      <c r="H13" s="40" t="s">
        <v>26</v>
      </c>
      <c r="I13" s="40" t="s">
        <v>80</v>
      </c>
      <c r="J13" s="40" t="s">
        <v>27</v>
      </c>
      <c r="K13" s="41" t="s">
        <v>28</v>
      </c>
      <c r="L13" s="40" t="s">
        <v>77</v>
      </c>
      <c r="M13" s="41" t="s">
        <v>78</v>
      </c>
      <c r="N13" s="13"/>
    </row>
    <row r="14" spans="1:14" x14ac:dyDescent="0.25">
      <c r="A14" s="13"/>
      <c r="B14" s="47"/>
      <c r="C14" s="48"/>
      <c r="D14" s="72"/>
      <c r="E14" s="73"/>
      <c r="F14" s="73"/>
      <c r="G14" s="74"/>
      <c r="H14" s="49" t="str">
        <f>IFERROR(_xlfn.IFS($I$8=1,INDEX(VarietyRoyaltyRates[#All],MATCH(B14,VarietyRoyaltyRates[[#All],[Variety]],0),2),$I$8=50,INDEX(VarietyRoyaltyRates[#All],MATCH(B14,VarietyRoyaltyRates[[#All],[Variety]],0),3),$I$8=60,INDEX(VarietyRoyaltyRates[#All],MATCH(B14,VarietyRoyaltyRates[[#All],[Variety]],0),4)),"")</f>
        <v/>
      </c>
      <c r="I14" s="50" t="str">
        <f>IFERROR(G14*H14,"")</f>
        <v/>
      </c>
      <c r="J14" s="75"/>
      <c r="K14" s="76"/>
      <c r="L14" s="75"/>
      <c r="M14" s="51"/>
      <c r="N14" s="13"/>
    </row>
    <row r="15" spans="1:14" x14ac:dyDescent="0.25">
      <c r="A15" s="13"/>
      <c r="B15" s="52"/>
      <c r="C15" s="53"/>
      <c r="D15" s="77"/>
      <c r="E15" s="78"/>
      <c r="F15" s="78"/>
      <c r="G15" s="79" t="str">
        <f t="shared" ref="G15:G25" si="0">IF(SUM(D15:F15)=0,"",SUM(D15:F15))</f>
        <v/>
      </c>
      <c r="H15" s="54" t="str">
        <f>IFERROR(_xlfn.IFS($I$8=1,INDEX(VarietyRoyaltyRates[#All],MATCH(B15,VarietyRoyaltyRates[[#All],[Variety]],0),2),$I$8=50,INDEX(VarietyRoyaltyRates[#All],MATCH(B15,VarietyRoyaltyRates[[#All],[Variety]],0),3),$I$8=60,INDEX(VarietyRoyaltyRates[#All],MATCH(B15,VarietyRoyaltyRates[[#All],[Variety]],0),4)),"")</f>
        <v/>
      </c>
      <c r="I15" s="55" t="str">
        <f t="shared" ref="I15:I25" si="1">IFERROR(G15*H15,"")</f>
        <v/>
      </c>
      <c r="J15" s="85"/>
      <c r="K15" s="86"/>
      <c r="L15" s="85"/>
      <c r="M15" s="56"/>
      <c r="N15" s="13"/>
    </row>
    <row r="16" spans="1:14" x14ac:dyDescent="0.25">
      <c r="A16" s="13"/>
      <c r="B16" s="52"/>
      <c r="C16" s="53"/>
      <c r="D16" s="77"/>
      <c r="E16" s="78"/>
      <c r="F16" s="78"/>
      <c r="G16" s="79" t="str">
        <f t="shared" si="0"/>
        <v/>
      </c>
      <c r="H16" s="54" t="str">
        <f>IFERROR(_xlfn.IFS($I$8=1,INDEX(VarietyRoyaltyRates[#All],MATCH(B16,VarietyRoyaltyRates[[#All],[Variety]],0),2),$I$8=50,INDEX(VarietyRoyaltyRates[#All],MATCH(B16,VarietyRoyaltyRates[[#All],[Variety]],0),3),$I$8=60,INDEX(VarietyRoyaltyRates[#All],MATCH(B16,VarietyRoyaltyRates[[#All],[Variety]],0),4)),"")</f>
        <v/>
      </c>
      <c r="I16" s="55" t="str">
        <f t="shared" si="1"/>
        <v/>
      </c>
      <c r="J16" s="85"/>
      <c r="K16" s="86"/>
      <c r="L16" s="85"/>
      <c r="M16" s="56"/>
      <c r="N16" s="13"/>
    </row>
    <row r="17" spans="1:14" x14ac:dyDescent="0.25">
      <c r="A17" s="13"/>
      <c r="B17" s="52"/>
      <c r="C17" s="53"/>
      <c r="D17" s="77"/>
      <c r="E17" s="78"/>
      <c r="F17" s="78"/>
      <c r="G17" s="79" t="str">
        <f t="shared" si="0"/>
        <v/>
      </c>
      <c r="H17" s="54" t="str">
        <f>IFERROR(_xlfn.IFS($I$8=1,INDEX(VarietyRoyaltyRates[#All],MATCH(B17,VarietyRoyaltyRates[[#All],[Variety]],0),2),$I$8=50,INDEX(VarietyRoyaltyRates[#All],MATCH(B17,VarietyRoyaltyRates[[#All],[Variety]],0),3),$I$8=60,INDEX(VarietyRoyaltyRates[#All],MATCH(B17,VarietyRoyaltyRates[[#All],[Variety]],0),4)),"")</f>
        <v/>
      </c>
      <c r="I17" s="55" t="str">
        <f t="shared" si="1"/>
        <v/>
      </c>
      <c r="J17" s="85"/>
      <c r="K17" s="86"/>
      <c r="L17" s="85"/>
      <c r="M17" s="56"/>
      <c r="N17" s="13"/>
    </row>
    <row r="18" spans="1:14" x14ac:dyDescent="0.25">
      <c r="A18" s="13"/>
      <c r="B18" s="52"/>
      <c r="C18" s="53"/>
      <c r="D18" s="77"/>
      <c r="E18" s="78"/>
      <c r="F18" s="78"/>
      <c r="G18" s="79" t="str">
        <f t="shared" si="0"/>
        <v/>
      </c>
      <c r="H18" s="54" t="str">
        <f>IFERROR(_xlfn.IFS($I$8=1,INDEX(VarietyRoyaltyRates[#All],MATCH(B18,VarietyRoyaltyRates[[#All],[Variety]],0),2),$I$8=50,INDEX(VarietyRoyaltyRates[#All],MATCH(B18,VarietyRoyaltyRates[[#All],[Variety]],0),3),$I$8=60,INDEX(VarietyRoyaltyRates[#All],MATCH(B18,VarietyRoyaltyRates[[#All],[Variety]],0),4)),"")</f>
        <v/>
      </c>
      <c r="I18" s="55" t="str">
        <f t="shared" si="1"/>
        <v/>
      </c>
      <c r="J18" s="85"/>
      <c r="K18" s="86"/>
      <c r="L18" s="85"/>
      <c r="M18" s="56"/>
      <c r="N18" s="13"/>
    </row>
    <row r="19" spans="1:14" x14ac:dyDescent="0.25">
      <c r="A19" s="13"/>
      <c r="B19" s="52"/>
      <c r="C19" s="53"/>
      <c r="D19" s="77"/>
      <c r="E19" s="78"/>
      <c r="F19" s="78"/>
      <c r="G19" s="79" t="str">
        <f t="shared" si="0"/>
        <v/>
      </c>
      <c r="H19" s="54" t="str">
        <f>IFERROR(_xlfn.IFS($I$8=1,INDEX(VarietyRoyaltyRates[#All],MATCH(B19,VarietyRoyaltyRates[[#All],[Variety]],0),2),$I$8=50,INDEX(VarietyRoyaltyRates[#All],MATCH(B19,VarietyRoyaltyRates[[#All],[Variety]],0),3),$I$8=60,INDEX(VarietyRoyaltyRates[#All],MATCH(B19,VarietyRoyaltyRates[[#All],[Variety]],0),4)),"")</f>
        <v/>
      </c>
      <c r="I19" s="55" t="str">
        <f t="shared" si="1"/>
        <v/>
      </c>
      <c r="J19" s="85"/>
      <c r="K19" s="86"/>
      <c r="L19" s="85"/>
      <c r="M19" s="56"/>
      <c r="N19" s="13"/>
    </row>
    <row r="20" spans="1:14" x14ac:dyDescent="0.25">
      <c r="A20" s="13"/>
      <c r="B20" s="52"/>
      <c r="C20" s="53"/>
      <c r="D20" s="77"/>
      <c r="E20" s="78"/>
      <c r="F20" s="78"/>
      <c r="G20" s="79" t="str">
        <f t="shared" si="0"/>
        <v/>
      </c>
      <c r="H20" s="54" t="str">
        <f>IFERROR(_xlfn.IFS($I$8=1,INDEX(VarietyRoyaltyRates[#All],MATCH(B20,VarietyRoyaltyRates[[#All],[Variety]],0),2),$I$8=50,INDEX(VarietyRoyaltyRates[#All],MATCH(B20,VarietyRoyaltyRates[[#All],[Variety]],0),3),$I$8=60,INDEX(VarietyRoyaltyRates[#All],MATCH(B20,VarietyRoyaltyRates[[#All],[Variety]],0),4)),"")</f>
        <v/>
      </c>
      <c r="I20" s="55" t="str">
        <f t="shared" si="1"/>
        <v/>
      </c>
      <c r="J20" s="85"/>
      <c r="K20" s="86"/>
      <c r="L20" s="85"/>
      <c r="M20" s="56"/>
      <c r="N20" s="13"/>
    </row>
    <row r="21" spans="1:14" x14ac:dyDescent="0.25">
      <c r="A21" s="13"/>
      <c r="B21" s="52"/>
      <c r="C21" s="53"/>
      <c r="D21" s="77"/>
      <c r="E21" s="78"/>
      <c r="F21" s="78"/>
      <c r="G21" s="79" t="str">
        <f t="shared" si="0"/>
        <v/>
      </c>
      <c r="H21" s="54" t="str">
        <f>IFERROR(_xlfn.IFS($I$8=1,INDEX(VarietyRoyaltyRates[#All],MATCH(B21,VarietyRoyaltyRates[[#All],[Variety]],0),2),$I$8=50,INDEX(VarietyRoyaltyRates[#All],MATCH(B21,VarietyRoyaltyRates[[#All],[Variety]],0),3),$I$8=60,INDEX(VarietyRoyaltyRates[#All],MATCH(B21,VarietyRoyaltyRates[[#All],[Variety]],0),4)),"")</f>
        <v/>
      </c>
      <c r="I21" s="55" t="str">
        <f t="shared" si="1"/>
        <v/>
      </c>
      <c r="J21" s="85"/>
      <c r="K21" s="86"/>
      <c r="L21" s="85"/>
      <c r="M21" s="56"/>
      <c r="N21" s="13"/>
    </row>
    <row r="22" spans="1:14" x14ac:dyDescent="0.25">
      <c r="A22" s="13"/>
      <c r="B22" s="52"/>
      <c r="C22" s="53"/>
      <c r="D22" s="77"/>
      <c r="E22" s="78"/>
      <c r="F22" s="78"/>
      <c r="G22" s="79" t="str">
        <f t="shared" si="0"/>
        <v/>
      </c>
      <c r="H22" s="54" t="str">
        <f>IFERROR(_xlfn.IFS($I$8=1,INDEX(VarietyRoyaltyRates[#All],MATCH(B22,VarietyRoyaltyRates[[#All],[Variety]],0),2),$I$8=50,INDEX(VarietyRoyaltyRates[#All],MATCH(B22,VarietyRoyaltyRates[[#All],[Variety]],0),3),$I$8=60,INDEX(VarietyRoyaltyRates[#All],MATCH(B22,VarietyRoyaltyRates[[#All],[Variety]],0),4)),"")</f>
        <v/>
      </c>
      <c r="I22" s="55" t="str">
        <f t="shared" si="1"/>
        <v/>
      </c>
      <c r="J22" s="85"/>
      <c r="K22" s="86"/>
      <c r="L22" s="85"/>
      <c r="M22" s="56"/>
      <c r="N22" s="13"/>
    </row>
    <row r="23" spans="1:14" x14ac:dyDescent="0.25">
      <c r="A23" s="13"/>
      <c r="B23" s="52"/>
      <c r="C23" s="53"/>
      <c r="D23" s="77"/>
      <c r="E23" s="78"/>
      <c r="F23" s="78"/>
      <c r="G23" s="79" t="str">
        <f t="shared" si="0"/>
        <v/>
      </c>
      <c r="H23" s="54" t="str">
        <f>IFERROR(_xlfn.IFS($I$8=1,INDEX(VarietyRoyaltyRates[#All],MATCH(B23,VarietyRoyaltyRates[[#All],[Variety]],0),2),$I$8=50,INDEX(VarietyRoyaltyRates[#All],MATCH(B23,VarietyRoyaltyRates[[#All],[Variety]],0),3),$I$8=60,INDEX(VarietyRoyaltyRates[#All],MATCH(B23,VarietyRoyaltyRates[[#All],[Variety]],0),4)),"")</f>
        <v/>
      </c>
      <c r="I23" s="55" t="str">
        <f t="shared" si="1"/>
        <v/>
      </c>
      <c r="J23" s="85"/>
      <c r="K23" s="86"/>
      <c r="L23" s="85"/>
      <c r="M23" s="56"/>
      <c r="N23" s="13"/>
    </row>
    <row r="24" spans="1:14" x14ac:dyDescent="0.25">
      <c r="A24" s="13"/>
      <c r="B24" s="52"/>
      <c r="C24" s="53"/>
      <c r="D24" s="77"/>
      <c r="E24" s="78"/>
      <c r="F24" s="78"/>
      <c r="G24" s="79" t="str">
        <f t="shared" si="0"/>
        <v/>
      </c>
      <c r="H24" s="54" t="str">
        <f>IFERROR(_xlfn.IFS($I$8=1,INDEX(VarietyRoyaltyRates[#All],MATCH(B24,VarietyRoyaltyRates[[#All],[Variety]],0),2),$I$8=50,INDEX(VarietyRoyaltyRates[#All],MATCH(B24,VarietyRoyaltyRates[[#All],[Variety]],0),3),$I$8=60,INDEX(VarietyRoyaltyRates[#All],MATCH(B24,VarietyRoyaltyRates[[#All],[Variety]],0),4)),"")</f>
        <v/>
      </c>
      <c r="I24" s="55" t="str">
        <f t="shared" si="1"/>
        <v/>
      </c>
      <c r="J24" s="85"/>
      <c r="K24" s="86"/>
      <c r="L24" s="85"/>
      <c r="M24" s="56"/>
      <c r="N24" s="13"/>
    </row>
    <row r="25" spans="1:14" ht="15.75" thickBot="1" x14ac:dyDescent="0.3">
      <c r="A25" s="13"/>
      <c r="B25" s="57"/>
      <c r="C25" s="58"/>
      <c r="D25" s="80"/>
      <c r="E25" s="81"/>
      <c r="F25" s="81"/>
      <c r="G25" s="82" t="str">
        <f t="shared" si="0"/>
        <v/>
      </c>
      <c r="H25" s="59" t="str">
        <f>IFERROR(_xlfn.IFS($I$8=1,INDEX(VarietyRoyaltyRates[#All],MATCH(B25,VarietyRoyaltyRates[[#All],[Variety]],0),2),$I$8=50,INDEX(VarietyRoyaltyRates[#All],MATCH(B25,VarietyRoyaltyRates[[#All],[Variety]],0),3),$I$8=60,INDEX(VarietyRoyaltyRates[#All],MATCH(B25,VarietyRoyaltyRates[[#All],[Variety]],0),4)),"")</f>
        <v/>
      </c>
      <c r="I25" s="60" t="str">
        <f t="shared" si="1"/>
        <v/>
      </c>
      <c r="J25" s="87"/>
      <c r="K25" s="88"/>
      <c r="L25" s="87"/>
      <c r="M25" s="61"/>
      <c r="N25" s="13"/>
    </row>
    <row r="26" spans="1:14" ht="15.75" thickBot="1" x14ac:dyDescent="0.3">
      <c r="A26" s="13"/>
      <c r="B26" s="42" t="s">
        <v>29</v>
      </c>
      <c r="C26" s="43"/>
      <c r="D26" s="83" t="str">
        <f>IF(SUM(D14:D25)=0,"",SUM(D14:D25))</f>
        <v/>
      </c>
      <c r="E26" s="83" t="str">
        <f>IF(SUM(E14:E25)=0,"",SUM(E14:E25))</f>
        <v/>
      </c>
      <c r="F26" s="83" t="str">
        <f>IF(SUM(F14:F25)=0,"",SUM(F14:F25))</f>
        <v/>
      </c>
      <c r="G26" s="84" t="str">
        <f>IF(SUM(G14:G25)=0,"",SUM(G14:G25))</f>
        <v/>
      </c>
      <c r="H26" s="44"/>
      <c r="I26" s="45" t="str">
        <f>IF(SUM(I14:I25)=0,"",SUM(I14:I25))</f>
        <v/>
      </c>
      <c r="J26" s="83" t="str">
        <f>IF(SUM(J14:J25)=0,"",SUM(J14:J25))</f>
        <v/>
      </c>
      <c r="K26" s="83" t="str">
        <f>IF(SUM(K14:K25)=0,"",SUM(K14:K25))</f>
        <v/>
      </c>
      <c r="L26" s="83" t="str">
        <f>IF(SUM(L14:L25)=0,"",SUM(L14:L25))</f>
        <v/>
      </c>
      <c r="M26" s="43"/>
      <c r="N26" s="13"/>
    </row>
    <row r="27" spans="1:14" s="13" customFormat="1" ht="15.75" thickBot="1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4" s="13" customFormat="1" ht="15.75" thickBot="1" x14ac:dyDescent="0.3">
      <c r="B28" s="25" t="s">
        <v>71</v>
      </c>
      <c r="C28" s="21"/>
      <c r="D28" s="21"/>
      <c r="E28" s="21"/>
      <c r="F28" s="21"/>
      <c r="G28" s="26" t="str">
        <f>I26</f>
        <v/>
      </c>
      <c r="J28" s="27" t="s">
        <v>30</v>
      </c>
      <c r="K28" s="21" t="s">
        <v>0</v>
      </c>
      <c r="L28" s="21"/>
      <c r="M28" s="28"/>
    </row>
    <row r="29" spans="1:14" s="13" customFormat="1" x14ac:dyDescent="0.25">
      <c r="B29" s="21"/>
      <c r="C29" s="21"/>
      <c r="D29" s="21"/>
      <c r="E29" s="21"/>
      <c r="F29" s="21"/>
      <c r="G29" s="21"/>
      <c r="J29" s="21"/>
      <c r="K29" s="21" t="s">
        <v>31</v>
      </c>
      <c r="L29" s="21"/>
      <c r="M29" s="21"/>
    </row>
    <row r="30" spans="1:14" s="13" customFormat="1" x14ac:dyDescent="0.25">
      <c r="C30" s="21"/>
      <c r="D30" s="21"/>
      <c r="E30" s="21"/>
      <c r="F30" s="21"/>
      <c r="G30" s="21"/>
      <c r="J30" s="21"/>
      <c r="K30" s="21" t="s">
        <v>33</v>
      </c>
      <c r="L30" s="21"/>
      <c r="M30" s="21"/>
    </row>
    <row r="31" spans="1:14" s="13" customFormat="1" x14ac:dyDescent="0.25">
      <c r="B31" s="21" t="s">
        <v>32</v>
      </c>
      <c r="C31" s="21"/>
      <c r="D31" s="21"/>
      <c r="E31" s="21"/>
      <c r="F31" s="21"/>
      <c r="G31" s="21"/>
      <c r="J31" s="27" t="s">
        <v>68</v>
      </c>
      <c r="K31" s="21" t="s">
        <v>67</v>
      </c>
      <c r="L31" s="21"/>
      <c r="M31" s="21"/>
    </row>
    <row r="32" spans="1:14" s="13" customFormat="1" x14ac:dyDescent="0.25">
      <c r="B32" s="27" t="s">
        <v>34</v>
      </c>
      <c r="C32" s="69"/>
      <c r="D32" s="69"/>
      <c r="E32" s="69"/>
      <c r="F32" s="21"/>
      <c r="G32" s="21"/>
      <c r="J32" s="27" t="s">
        <v>69</v>
      </c>
      <c r="K32" s="29" t="s">
        <v>70</v>
      </c>
      <c r="L32" s="21"/>
      <c r="M32" s="27"/>
    </row>
    <row r="33" spans="2:13" s="13" customFormat="1" x14ac:dyDescent="0.25">
      <c r="B33" s="27" t="s">
        <v>35</v>
      </c>
      <c r="C33" s="71"/>
      <c r="D33" s="71"/>
      <c r="E33" s="71"/>
      <c r="F33" s="21"/>
      <c r="H33" s="27" t="s">
        <v>36</v>
      </c>
      <c r="I33" s="69"/>
      <c r="J33" s="69"/>
      <c r="K33" s="69"/>
      <c r="L33" s="21"/>
      <c r="M33" s="21"/>
    </row>
    <row r="34" spans="2:13" s="13" customFormat="1" x14ac:dyDescent="0.25">
      <c r="B34" s="27" t="s">
        <v>37</v>
      </c>
      <c r="C34" s="70"/>
      <c r="D34" s="70"/>
      <c r="E34" s="70"/>
      <c r="F34" s="21"/>
      <c r="H34" s="27" t="s">
        <v>38</v>
      </c>
      <c r="I34" s="69"/>
      <c r="J34" s="69"/>
      <c r="K34" s="69"/>
      <c r="L34" s="21"/>
      <c r="M34" s="21"/>
    </row>
    <row r="35" spans="2:13" s="13" customForma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2:13" s="13" customFormat="1" ht="13.5" customHeight="1" x14ac:dyDescent="0.25">
      <c r="B36" s="30" t="s">
        <v>39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2:13" s="13" customFormat="1" x14ac:dyDescent="0.25">
      <c r="B37" s="30" t="s">
        <v>40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2:13" s="13" customFormat="1" x14ac:dyDescent="0.25">
      <c r="B38" s="30" t="s">
        <v>41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2:13" s="13" customFormat="1" x14ac:dyDescent="0.25"/>
  </sheetData>
  <sheetProtection algorithmName="SHA-512" hashValue="jAjoaCSe99/+FXSj9EczZmUz2ARiXW9qsBXqIP6lOufTP+EaFJUwNx4/FQvuudf+0RPnbZI42hGl9nOCUk1SNQ==" saltValue="IoBAMEDcsM/rVIpxFOc0hw==" spinCount="100000" sheet="1" objects="1" scenarios="1"/>
  <mergeCells count="5">
    <mergeCell ref="I33:K33"/>
    <mergeCell ref="I34:K34"/>
    <mergeCell ref="C34:E34"/>
    <mergeCell ref="C33:E33"/>
    <mergeCell ref="C32:E32"/>
  </mergeCells>
  <dataValidations count="2">
    <dataValidation type="list" allowBlank="1" showInputMessage="1" showErrorMessage="1" sqref="B14:B25" xr:uid="{5815E0A5-1A12-47A6-A23D-50614F28B25A}">
      <formula1>Variety_Table</formula1>
    </dataValidation>
    <dataValidation type="decimal" allowBlank="1" showInputMessage="1" showErrorMessage="1" sqref="D14:F25 J14:M25" xr:uid="{64C7F576-AAA5-4719-B2FE-ADA4EE312E4A}">
      <formula1>0</formula1>
      <formula2>1000000</formula2>
    </dataValidation>
  </dataValidations>
  <hyperlinks>
    <hyperlink ref="K31" r:id="rId1" xr:uid="{99F6D982-D6C5-4CF9-B14D-C92E090F6D33}"/>
  </hyperlinks>
  <printOptions horizontalCentered="1" verticalCentered="1"/>
  <pageMargins left="0.25" right="0.25" top="0.75" bottom="0.75" header="0.3" footer="0.3"/>
  <pageSetup scale="83" orientation="landscape" r:id="rId2"/>
  <ignoredErrors>
    <ignoredError sqref="H2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CF5AA-E1BB-4F43-89E5-4075737837D9}">
          <x14:formula1>
            <xm:f>Sheet2!$H$4:$H$6</xm:f>
          </x14:formula1>
          <xm:sqref>C14:C25</xm:sqref>
        </x14:dataValidation>
        <x14:dataValidation type="list" allowBlank="1" showErrorMessage="1" xr:uid="{116D75BC-35B0-454B-B506-ADA39E384822}">
          <x14:formula1>
            <xm:f>Sheet2!$H$12:$H$14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D0E4-5E47-4DE8-A3F6-6942D9084D42}">
  <dimension ref="A1:H27"/>
  <sheetViews>
    <sheetView workbookViewId="0">
      <selection activeCell="B12" sqref="B12"/>
    </sheetView>
  </sheetViews>
  <sheetFormatPr defaultRowHeight="15" x14ac:dyDescent="0.25"/>
  <cols>
    <col min="2" max="2" width="14" bestFit="1" customWidth="1"/>
    <col min="3" max="3" width="11.140625" bestFit="1" customWidth="1"/>
    <col min="4" max="4" width="11.5703125" customWidth="1"/>
    <col min="5" max="5" width="1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5"/>
      <c r="C2" s="5"/>
      <c r="D2" s="6" t="s">
        <v>42</v>
      </c>
      <c r="E2" s="5"/>
      <c r="F2" s="1"/>
      <c r="G2" s="1"/>
      <c r="H2" s="1"/>
    </row>
    <row r="3" spans="1:8" x14ac:dyDescent="0.25">
      <c r="A3" s="1"/>
      <c r="B3" s="9" t="s">
        <v>12</v>
      </c>
      <c r="C3" s="7" t="s">
        <v>43</v>
      </c>
      <c r="D3" s="7" t="s">
        <v>44</v>
      </c>
      <c r="E3" s="7" t="s">
        <v>45</v>
      </c>
      <c r="F3" s="1"/>
      <c r="G3" s="1"/>
      <c r="H3" s="4" t="s">
        <v>13</v>
      </c>
    </row>
    <row r="4" spans="1:8" x14ac:dyDescent="0.25">
      <c r="A4" s="1"/>
      <c r="B4" s="10" t="s">
        <v>49</v>
      </c>
      <c r="C4" s="3">
        <v>0.03</v>
      </c>
      <c r="D4" s="63">
        <f t="shared" ref="D4:D27" si="0">C4*50</f>
        <v>1.5</v>
      </c>
      <c r="E4" s="63">
        <f t="shared" ref="E4:E27" si="1">C4*60</f>
        <v>1.7999999999999998</v>
      </c>
      <c r="F4" s="1"/>
      <c r="G4" s="1"/>
      <c r="H4" s="4" t="s">
        <v>46</v>
      </c>
    </row>
    <row r="5" spans="1:8" x14ac:dyDescent="0.25">
      <c r="A5" s="1"/>
      <c r="B5" s="11" t="s">
        <v>50</v>
      </c>
      <c r="C5" s="2">
        <v>0.03</v>
      </c>
      <c r="D5" s="64">
        <f t="shared" si="0"/>
        <v>1.5</v>
      </c>
      <c r="E5" s="64">
        <f t="shared" si="1"/>
        <v>1.7999999999999998</v>
      </c>
      <c r="F5" s="1"/>
      <c r="G5" s="1"/>
      <c r="H5" s="4" t="s">
        <v>47</v>
      </c>
    </row>
    <row r="6" spans="1:8" x14ac:dyDescent="0.25">
      <c r="A6" s="1"/>
      <c r="B6" s="10" t="s">
        <v>51</v>
      </c>
      <c r="C6" s="3">
        <v>0.03</v>
      </c>
      <c r="D6" s="63">
        <f t="shared" si="0"/>
        <v>1.5</v>
      </c>
      <c r="E6" s="63">
        <f t="shared" si="1"/>
        <v>1.7999999999999998</v>
      </c>
      <c r="F6" s="1"/>
      <c r="G6" s="1"/>
      <c r="H6" s="4" t="s">
        <v>48</v>
      </c>
    </row>
    <row r="7" spans="1:8" x14ac:dyDescent="0.25">
      <c r="A7" s="1"/>
      <c r="B7" s="10" t="s">
        <v>84</v>
      </c>
      <c r="C7" s="3">
        <v>0.05</v>
      </c>
      <c r="D7" s="63">
        <f>C7*50</f>
        <v>2.5</v>
      </c>
      <c r="E7" s="63">
        <f>C7*60</f>
        <v>3</v>
      </c>
      <c r="F7" s="1"/>
      <c r="G7" s="1"/>
      <c r="H7" s="1"/>
    </row>
    <row r="8" spans="1:8" x14ac:dyDescent="0.25">
      <c r="A8" s="1"/>
      <c r="B8" s="11" t="s">
        <v>61</v>
      </c>
      <c r="C8" s="2">
        <v>0.03</v>
      </c>
      <c r="D8" s="64">
        <f t="shared" si="0"/>
        <v>1.5</v>
      </c>
      <c r="E8" s="64">
        <f t="shared" si="1"/>
        <v>1.7999999999999998</v>
      </c>
      <c r="F8" s="1"/>
      <c r="G8" s="1"/>
      <c r="H8" s="1"/>
    </row>
    <row r="9" spans="1:8" x14ac:dyDescent="0.25">
      <c r="A9" s="1"/>
      <c r="B9" s="10" t="s">
        <v>64</v>
      </c>
      <c r="C9" s="3">
        <v>0.03</v>
      </c>
      <c r="D9" s="63">
        <f t="shared" si="0"/>
        <v>1.5</v>
      </c>
      <c r="E9" s="63">
        <f t="shared" si="1"/>
        <v>1.7999999999999998</v>
      </c>
      <c r="F9" s="1"/>
      <c r="G9" s="1"/>
      <c r="H9" s="1"/>
    </row>
    <row r="10" spans="1:8" x14ac:dyDescent="0.25">
      <c r="A10" s="1"/>
      <c r="B10" s="10" t="s">
        <v>72</v>
      </c>
      <c r="C10" s="32">
        <v>0.03</v>
      </c>
      <c r="D10" s="65">
        <f t="shared" si="0"/>
        <v>1.5</v>
      </c>
      <c r="E10" s="65">
        <f t="shared" si="1"/>
        <v>1.7999999999999998</v>
      </c>
      <c r="F10" s="1"/>
      <c r="G10" s="1"/>
      <c r="H10" s="1"/>
    </row>
    <row r="11" spans="1:8" x14ac:dyDescent="0.25">
      <c r="A11" s="1"/>
      <c r="B11" s="67" t="s">
        <v>88</v>
      </c>
      <c r="C11" s="32"/>
      <c r="D11" s="65">
        <f>C11*50</f>
        <v>0</v>
      </c>
      <c r="E11" s="65">
        <f>C11*60</f>
        <v>0</v>
      </c>
      <c r="F11" s="1"/>
      <c r="G11" s="1"/>
      <c r="H11" s="1" t="s">
        <v>54</v>
      </c>
    </row>
    <row r="12" spans="1:8" x14ac:dyDescent="0.25">
      <c r="A12" s="1"/>
      <c r="B12" s="11" t="s">
        <v>52</v>
      </c>
      <c r="C12" s="8">
        <v>0.03</v>
      </c>
      <c r="D12" s="66">
        <f t="shared" si="0"/>
        <v>1.5</v>
      </c>
      <c r="E12" s="66">
        <f t="shared" si="1"/>
        <v>1.7999999999999998</v>
      </c>
      <c r="F12" s="1"/>
      <c r="G12" s="1"/>
      <c r="H12" s="1">
        <v>1</v>
      </c>
    </row>
    <row r="13" spans="1:8" x14ac:dyDescent="0.25">
      <c r="A13" s="1"/>
      <c r="B13" s="68" t="s">
        <v>87</v>
      </c>
      <c r="C13" s="3"/>
      <c r="D13" s="63">
        <f>C13*50</f>
        <v>0</v>
      </c>
      <c r="E13" s="63">
        <f>C13*60</f>
        <v>0</v>
      </c>
      <c r="F13" s="1"/>
      <c r="G13" s="1"/>
      <c r="H13" s="1">
        <v>50</v>
      </c>
    </row>
    <row r="14" spans="1:8" x14ac:dyDescent="0.25">
      <c r="A14" s="1"/>
      <c r="B14" s="10" t="s">
        <v>62</v>
      </c>
      <c r="C14" s="3">
        <v>0.03</v>
      </c>
      <c r="D14" s="63">
        <f t="shared" si="0"/>
        <v>1.5</v>
      </c>
      <c r="E14" s="63">
        <f t="shared" si="1"/>
        <v>1.7999999999999998</v>
      </c>
      <c r="F14" s="1"/>
      <c r="G14" s="1"/>
      <c r="H14" s="1">
        <v>60</v>
      </c>
    </row>
    <row r="15" spans="1:8" x14ac:dyDescent="0.25">
      <c r="A15" s="1"/>
      <c r="B15" s="11" t="s">
        <v>63</v>
      </c>
      <c r="C15" s="8">
        <v>0.03</v>
      </c>
      <c r="D15" s="66">
        <f t="shared" si="0"/>
        <v>1.5</v>
      </c>
      <c r="E15" s="66">
        <f t="shared" si="1"/>
        <v>1.7999999999999998</v>
      </c>
      <c r="F15" s="1"/>
      <c r="G15" s="1"/>
      <c r="H15" s="1"/>
    </row>
    <row r="16" spans="1:8" x14ac:dyDescent="0.25">
      <c r="A16" s="1"/>
      <c r="B16" s="11" t="s">
        <v>85</v>
      </c>
      <c r="C16" s="62">
        <v>3.7499999999999999E-2</v>
      </c>
      <c r="D16" s="32">
        <f>C16*50</f>
        <v>1.875</v>
      </c>
      <c r="E16" s="63">
        <f>C16*60</f>
        <v>2.25</v>
      </c>
      <c r="F16" s="1"/>
      <c r="G16" s="1"/>
      <c r="H16" s="1"/>
    </row>
    <row r="17" spans="1:8" x14ac:dyDescent="0.25">
      <c r="A17" s="1"/>
      <c r="B17" s="10" t="s">
        <v>73</v>
      </c>
      <c r="C17" s="32">
        <v>3.5000000000000003E-2</v>
      </c>
      <c r="D17" s="65">
        <f t="shared" si="0"/>
        <v>1.7500000000000002</v>
      </c>
      <c r="E17" s="65">
        <f t="shared" si="1"/>
        <v>2.1</v>
      </c>
      <c r="F17" s="1"/>
      <c r="G17" s="1"/>
      <c r="H17" s="1"/>
    </row>
    <row r="18" spans="1:8" x14ac:dyDescent="0.25">
      <c r="B18" s="10" t="s">
        <v>65</v>
      </c>
      <c r="C18" s="3">
        <v>3.5000000000000003E-2</v>
      </c>
      <c r="D18" s="63">
        <f t="shared" si="0"/>
        <v>1.7500000000000002</v>
      </c>
      <c r="E18" s="63">
        <f t="shared" si="1"/>
        <v>2.1</v>
      </c>
    </row>
    <row r="19" spans="1:8" x14ac:dyDescent="0.25">
      <c r="B19" s="11" t="s">
        <v>53</v>
      </c>
      <c r="C19" s="8">
        <v>0.03</v>
      </c>
      <c r="D19" s="66">
        <f t="shared" si="0"/>
        <v>1.5</v>
      </c>
      <c r="E19" s="66">
        <f t="shared" si="1"/>
        <v>1.7999999999999998</v>
      </c>
    </row>
    <row r="20" spans="1:8" x14ac:dyDescent="0.25">
      <c r="B20" s="11" t="s">
        <v>83</v>
      </c>
      <c r="C20" s="62">
        <v>4.2500000000000003E-2</v>
      </c>
      <c r="D20" s="3">
        <f>C20*50</f>
        <v>2.125</v>
      </c>
      <c r="E20" s="63">
        <f>C20*60</f>
        <v>2.5500000000000003</v>
      </c>
    </row>
    <row r="21" spans="1:8" x14ac:dyDescent="0.25">
      <c r="B21" s="10" t="s">
        <v>66</v>
      </c>
      <c r="C21" s="3">
        <v>0.03</v>
      </c>
      <c r="D21" s="63">
        <f t="shared" si="0"/>
        <v>1.5</v>
      </c>
      <c r="E21" s="63">
        <f t="shared" si="1"/>
        <v>1.7999999999999998</v>
      </c>
    </row>
    <row r="22" spans="1:8" x14ac:dyDescent="0.25">
      <c r="B22" s="67" t="s">
        <v>86</v>
      </c>
      <c r="C22" s="3"/>
      <c r="D22" s="63">
        <f>C22*50</f>
        <v>0</v>
      </c>
      <c r="E22" s="63">
        <f>C22*60</f>
        <v>0</v>
      </c>
    </row>
    <row r="23" spans="1:8" x14ac:dyDescent="0.25">
      <c r="B23" s="10" t="s">
        <v>55</v>
      </c>
      <c r="C23" s="3">
        <v>0.03</v>
      </c>
      <c r="D23" s="63">
        <f t="shared" si="0"/>
        <v>1.5</v>
      </c>
      <c r="E23" s="63">
        <f t="shared" si="1"/>
        <v>1.7999999999999998</v>
      </c>
    </row>
    <row r="24" spans="1:8" x14ac:dyDescent="0.25">
      <c r="B24" s="11" t="s">
        <v>56</v>
      </c>
      <c r="C24" s="8">
        <v>0.03</v>
      </c>
      <c r="D24" s="66">
        <f t="shared" si="0"/>
        <v>1.5</v>
      </c>
      <c r="E24" s="66">
        <f t="shared" si="1"/>
        <v>1.7999999999999998</v>
      </c>
    </row>
    <row r="25" spans="1:8" x14ac:dyDescent="0.25">
      <c r="B25" s="10" t="s">
        <v>57</v>
      </c>
      <c r="C25" s="3">
        <v>0.03</v>
      </c>
      <c r="D25" s="63">
        <f t="shared" si="0"/>
        <v>1.5</v>
      </c>
      <c r="E25" s="63">
        <f t="shared" si="1"/>
        <v>1.7999999999999998</v>
      </c>
    </row>
    <row r="26" spans="1:8" x14ac:dyDescent="0.25">
      <c r="B26" s="11" t="s">
        <v>58</v>
      </c>
      <c r="C26" s="8">
        <v>0.03</v>
      </c>
      <c r="D26" s="66">
        <f t="shared" si="0"/>
        <v>1.5</v>
      </c>
      <c r="E26" s="66">
        <f t="shared" si="1"/>
        <v>1.7999999999999998</v>
      </c>
    </row>
    <row r="27" spans="1:8" x14ac:dyDescent="0.25">
      <c r="B27" s="10" t="s">
        <v>59</v>
      </c>
      <c r="C27" s="3">
        <v>0.03</v>
      </c>
      <c r="D27" s="63">
        <f t="shared" si="0"/>
        <v>1.5</v>
      </c>
      <c r="E27" s="63">
        <f t="shared" si="1"/>
        <v>1.7999999999999998</v>
      </c>
    </row>
  </sheetData>
  <sheetProtection selectLockedCells="1" selectUnlockedCells="1"/>
  <phoneticPr fontId="21" type="noConversion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Variety_Table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Strouts</dc:creator>
  <cp:lastModifiedBy>Bryson Haverkamp</cp:lastModifiedBy>
  <cp:lastPrinted>2024-11-18T18:12:11Z</cp:lastPrinted>
  <dcterms:created xsi:type="dcterms:W3CDTF">2020-10-21T16:04:46Z</dcterms:created>
  <dcterms:modified xsi:type="dcterms:W3CDTF">2025-12-08T21:55:09Z</dcterms:modified>
</cp:coreProperties>
</file>